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240" yWindow="0" windowWidth="25360" windowHeight="14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F33" i="1"/>
  <c r="I33" i="1"/>
  <c r="I31" i="1"/>
  <c r="J31" i="1"/>
  <c r="K31" i="1"/>
  <c r="L31" i="1"/>
  <c r="F9" i="1"/>
  <c r="I9" i="1"/>
  <c r="J9" i="1"/>
  <c r="L9" i="1"/>
  <c r="M9" i="1"/>
  <c r="I10" i="1"/>
  <c r="I7" i="1"/>
  <c r="I8" i="1"/>
  <c r="I6" i="1"/>
  <c r="D15" i="1"/>
  <c r="D16" i="1"/>
  <c r="D17" i="1"/>
  <c r="D19" i="1"/>
  <c r="J6" i="1"/>
  <c r="L6" i="1"/>
  <c r="M6" i="1"/>
  <c r="J7" i="1"/>
  <c r="L7" i="1"/>
  <c r="M7" i="1"/>
  <c r="J8" i="1"/>
  <c r="L8" i="1"/>
  <c r="M8" i="1"/>
  <c r="J10" i="1"/>
  <c r="L10" i="1"/>
  <c r="M10" i="1"/>
  <c r="M11" i="1"/>
  <c r="D23" i="1"/>
  <c r="D24" i="1"/>
  <c r="D25" i="1"/>
  <c r="D27" i="1"/>
  <c r="F31" i="1"/>
  <c r="M31" i="1"/>
  <c r="F32" i="1"/>
  <c r="J32" i="1"/>
  <c r="L32" i="1"/>
  <c r="M32" i="1"/>
  <c r="J33" i="1"/>
  <c r="L33" i="1"/>
  <c r="M33" i="1"/>
  <c r="M35" i="1"/>
  <c r="B37" i="1"/>
  <c r="B39" i="1"/>
  <c r="B40" i="1"/>
  <c r="B41" i="1"/>
  <c r="F11" i="1"/>
  <c r="F10" i="1"/>
  <c r="F8" i="1"/>
  <c r="F7" i="1"/>
  <c r="F6" i="1"/>
</calcChain>
</file>

<file path=xl/sharedStrings.xml><?xml version="1.0" encoding="utf-8"?>
<sst xmlns="http://schemas.openxmlformats.org/spreadsheetml/2006/main" count="90" uniqueCount="63">
  <si>
    <t>WS1</t>
  </si>
  <si>
    <t>WGs1-4</t>
  </si>
  <si>
    <t>Oct</t>
  </si>
  <si>
    <t>WG4</t>
  </si>
  <si>
    <t>WS2</t>
  </si>
  <si>
    <t>No</t>
  </si>
  <si>
    <t>Month</t>
  </si>
  <si>
    <t>No. part</t>
  </si>
  <si>
    <t>days</t>
  </si>
  <si>
    <t>Person-days</t>
  </si>
  <si>
    <t>travel  p p</t>
  </si>
  <si>
    <t>total pp</t>
  </si>
  <si>
    <t>total</t>
  </si>
  <si>
    <t>accom</t>
  </si>
  <si>
    <t>meals</t>
  </si>
  <si>
    <t>total accom</t>
  </si>
  <si>
    <t>total meals</t>
  </si>
  <si>
    <t>WG</t>
  </si>
  <si>
    <t>MISSIONS</t>
  </si>
  <si>
    <t>MEETINGS</t>
  </si>
  <si>
    <t>PUBLICATIONS</t>
  </si>
  <si>
    <t>WG3</t>
  </si>
  <si>
    <t>WG1&amp;2</t>
  </si>
  <si>
    <t>rate</t>
  </si>
  <si>
    <t>per mission</t>
  </si>
  <si>
    <t>no missions</t>
  </si>
  <si>
    <t>no pubs</t>
  </si>
  <si>
    <t>WG1&amp;2 (poison)</t>
  </si>
  <si>
    <t>WS3</t>
  </si>
  <si>
    <t>Total</t>
  </si>
  <si>
    <t>WS4</t>
  </si>
  <si>
    <t>South/East</t>
  </si>
  <si>
    <t>Spain</t>
  </si>
  <si>
    <t>TOTAL</t>
  </si>
  <si>
    <t>tbd</t>
  </si>
  <si>
    <t>Dec</t>
  </si>
  <si>
    <t>S Africa</t>
  </si>
  <si>
    <t>Directors of Collections</t>
  </si>
  <si>
    <t>ESBs meeting</t>
  </si>
  <si>
    <t>WG1 (&amp;2?)</t>
  </si>
  <si>
    <t>ECHA hitting the buttons workshop?</t>
  </si>
  <si>
    <t>EXTERNAL EVENTS</t>
  </si>
  <si>
    <t>TOTAL OF ABOVE</t>
  </si>
  <si>
    <t>Grant Holder 15%</t>
  </si>
  <si>
    <t>prioritisation of species</t>
  </si>
  <si>
    <t>topic</t>
  </si>
  <si>
    <t>poison</t>
  </si>
  <si>
    <t>review of collections</t>
  </si>
  <si>
    <t>Jan</t>
  </si>
  <si>
    <t>nov</t>
  </si>
  <si>
    <t>Location</t>
  </si>
  <si>
    <t>best practice</t>
  </si>
  <si>
    <t>Italy?</t>
  </si>
  <si>
    <t>tbc</t>
  </si>
  <si>
    <t>WG3 Leader to provide specifications</t>
  </si>
  <si>
    <t>WG1&amp;2 Leaders to provide specfications</t>
  </si>
  <si>
    <t>WG4 Leader to provide specifications</t>
  </si>
  <si>
    <t>RRF International conference</t>
  </si>
  <si>
    <t>Core Group to finalsie budget - adjust to 141k total, e.g. by putting a WG meeting back-to-back with GM2 or delaying WG1 ECHA workshop to GP3</t>
  </si>
  <si>
    <t>Notes</t>
  </si>
  <si>
    <t>GM2/MC3 meeting</t>
  </si>
  <si>
    <t>PROVISIONAL WPB GP2</t>
  </si>
  <si>
    <t>ANNEX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</si>
</sst>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/>
    <xf numFmtId="0" fontId="0" fillId="0" borderId="1" xfId="0" applyFont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A2" sqref="A2"/>
    </sheetView>
  </sheetViews>
  <sheetFormatPr baseColWidth="10" defaultRowHeight="15" x14ac:dyDescent="0"/>
  <cols>
    <col min="1" max="1" width="19.33203125" customWidth="1"/>
    <col min="15" max="15" width="33.83203125" customWidth="1"/>
  </cols>
  <sheetData>
    <row r="1" spans="1:15" ht="20">
      <c r="A1" s="12" t="s">
        <v>62</v>
      </c>
    </row>
    <row r="2" spans="1:15" ht="25">
      <c r="A2" s="2" t="s">
        <v>61</v>
      </c>
    </row>
    <row r="4" spans="1:15">
      <c r="A4" s="1" t="s">
        <v>19</v>
      </c>
    </row>
    <row r="5" spans="1:15">
      <c r="A5" s="3" t="s">
        <v>17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10</v>
      </c>
      <c r="L5" s="6" t="s">
        <v>11</v>
      </c>
      <c r="M5" s="6" t="s">
        <v>12</v>
      </c>
      <c r="N5" s="11" t="s">
        <v>50</v>
      </c>
      <c r="O5" s="11" t="s">
        <v>45</v>
      </c>
    </row>
    <row r="6" spans="1:15">
      <c r="A6" s="4" t="s">
        <v>1</v>
      </c>
      <c r="B6" s="4" t="s">
        <v>0</v>
      </c>
      <c r="C6" s="4" t="s">
        <v>2</v>
      </c>
      <c r="D6" s="4">
        <v>20</v>
      </c>
      <c r="E6" s="4">
        <v>2</v>
      </c>
      <c r="F6" s="4">
        <f>D6*E6</f>
        <v>40</v>
      </c>
      <c r="G6" s="4">
        <v>60</v>
      </c>
      <c r="H6" s="4">
        <v>20</v>
      </c>
      <c r="I6" s="4">
        <f>(E6+0.5)*G6</f>
        <v>150</v>
      </c>
      <c r="J6" s="4">
        <f>((E6+0.5)*2)*H6</f>
        <v>100</v>
      </c>
      <c r="K6" s="4">
        <v>400</v>
      </c>
      <c r="L6" s="4">
        <f>SUM(I6:K6)</f>
        <v>650</v>
      </c>
      <c r="M6" s="4">
        <f>D6*L6</f>
        <v>13000</v>
      </c>
      <c r="N6" s="4" t="s">
        <v>31</v>
      </c>
      <c r="O6" s="4" t="s">
        <v>44</v>
      </c>
    </row>
    <row r="7" spans="1:15">
      <c r="A7" s="4" t="s">
        <v>3</v>
      </c>
      <c r="B7" s="4" t="s">
        <v>4</v>
      </c>
      <c r="C7" s="4" t="s">
        <v>2</v>
      </c>
      <c r="D7" s="4">
        <v>20</v>
      </c>
      <c r="E7" s="4">
        <v>2</v>
      </c>
      <c r="F7" s="4">
        <f>D7*E7</f>
        <v>40</v>
      </c>
      <c r="G7" s="4">
        <v>60</v>
      </c>
      <c r="H7" s="4">
        <v>20</v>
      </c>
      <c r="I7" s="4">
        <f t="shared" ref="I7:I10" si="0">(E7+0.5)*G7</f>
        <v>150</v>
      </c>
      <c r="J7" s="4">
        <f t="shared" ref="J7:J10" si="1">((E7+0.5)*2)*H7</f>
        <v>100</v>
      </c>
      <c r="K7" s="4">
        <v>400</v>
      </c>
      <c r="L7" s="4">
        <f>SUM(I7:K7)</f>
        <v>650</v>
      </c>
      <c r="M7" s="4">
        <f>D7*L7</f>
        <v>13000</v>
      </c>
      <c r="N7" s="4" t="s">
        <v>31</v>
      </c>
      <c r="O7" s="4" t="s">
        <v>51</v>
      </c>
    </row>
    <row r="8" spans="1:15">
      <c r="A8" s="4" t="s">
        <v>27</v>
      </c>
      <c r="B8" s="4" t="s">
        <v>28</v>
      </c>
      <c r="C8" s="4" t="s">
        <v>34</v>
      </c>
      <c r="D8" s="4">
        <v>12</v>
      </c>
      <c r="E8" s="4">
        <v>2</v>
      </c>
      <c r="F8" s="4">
        <f t="shared" ref="F8:F11" si="2">D8*E8</f>
        <v>24</v>
      </c>
      <c r="G8" s="4">
        <v>60</v>
      </c>
      <c r="H8" s="4">
        <v>20</v>
      </c>
      <c r="I8" s="4">
        <f t="shared" si="0"/>
        <v>150</v>
      </c>
      <c r="J8" s="4">
        <f t="shared" si="1"/>
        <v>100</v>
      </c>
      <c r="K8" s="4">
        <v>400</v>
      </c>
      <c r="L8" s="4">
        <f t="shared" ref="L8:L10" si="3">SUM(I8:K8)</f>
        <v>650</v>
      </c>
      <c r="M8" s="4">
        <f>D8*L8</f>
        <v>7800</v>
      </c>
      <c r="N8" s="4" t="s">
        <v>32</v>
      </c>
      <c r="O8" s="4" t="s">
        <v>46</v>
      </c>
    </row>
    <row r="9" spans="1:15">
      <c r="A9" s="4" t="s">
        <v>39</v>
      </c>
      <c r="B9" s="4"/>
      <c r="C9" s="4" t="s">
        <v>48</v>
      </c>
      <c r="D9" s="4">
        <v>10</v>
      </c>
      <c r="E9" s="4">
        <v>3</v>
      </c>
      <c r="F9" s="4">
        <f t="shared" ref="F9" si="4">D9*E9</f>
        <v>30</v>
      </c>
      <c r="G9" s="4">
        <v>120</v>
      </c>
      <c r="H9" s="4">
        <v>20</v>
      </c>
      <c r="I9" s="4">
        <f t="shared" ref="I9" si="5">(E9+0.5)*G9</f>
        <v>420</v>
      </c>
      <c r="J9" s="4">
        <f t="shared" ref="J9" si="6">((E9+0.5)*2)*H9</f>
        <v>140</v>
      </c>
      <c r="K9" s="4">
        <v>400</v>
      </c>
      <c r="L9" s="4">
        <f t="shared" ref="L9" si="7">SUM(I9:K9)</f>
        <v>960</v>
      </c>
      <c r="M9" s="4">
        <f>D9*L9</f>
        <v>9600</v>
      </c>
      <c r="N9" s="4" t="s">
        <v>53</v>
      </c>
      <c r="O9" s="4" t="s">
        <v>40</v>
      </c>
    </row>
    <row r="10" spans="1:15">
      <c r="A10" s="4" t="s">
        <v>21</v>
      </c>
      <c r="B10" s="4" t="s">
        <v>30</v>
      </c>
      <c r="C10" s="4" t="s">
        <v>35</v>
      </c>
      <c r="D10" s="4">
        <v>12</v>
      </c>
      <c r="E10" s="4">
        <v>2</v>
      </c>
      <c r="F10" s="4">
        <f t="shared" si="2"/>
        <v>24</v>
      </c>
      <c r="G10" s="4">
        <v>60</v>
      </c>
      <c r="H10" s="4">
        <v>20</v>
      </c>
      <c r="I10" s="4">
        <f t="shared" si="0"/>
        <v>150</v>
      </c>
      <c r="J10" s="4">
        <f t="shared" si="1"/>
        <v>100</v>
      </c>
      <c r="K10" s="4">
        <v>400</v>
      </c>
      <c r="L10" s="4">
        <f t="shared" si="3"/>
        <v>650</v>
      </c>
      <c r="M10" s="4">
        <f>D10*L10</f>
        <v>7800</v>
      </c>
      <c r="N10" s="4" t="s">
        <v>52</v>
      </c>
      <c r="O10" s="4" t="s">
        <v>47</v>
      </c>
    </row>
    <row r="11" spans="1:15">
      <c r="A11" s="4"/>
      <c r="B11" s="4"/>
      <c r="C11" s="4"/>
      <c r="D11" s="4"/>
      <c r="E11" s="4"/>
      <c r="F11" s="4">
        <f t="shared" si="2"/>
        <v>0</v>
      </c>
      <c r="G11" s="4"/>
      <c r="H11" s="4"/>
      <c r="I11" s="4"/>
      <c r="J11" s="4"/>
      <c r="K11" s="4"/>
      <c r="L11" s="3" t="s">
        <v>12</v>
      </c>
      <c r="M11" s="3">
        <f>SUM(M6:M10)</f>
        <v>51200</v>
      </c>
      <c r="N11" s="4"/>
      <c r="O11" s="4"/>
    </row>
    <row r="13" spans="1:15">
      <c r="A13" s="1" t="s">
        <v>18</v>
      </c>
    </row>
    <row r="14" spans="1:15">
      <c r="A14" s="3"/>
      <c r="B14" s="6" t="s">
        <v>25</v>
      </c>
      <c r="C14" s="6" t="s">
        <v>23</v>
      </c>
      <c r="D14" s="6" t="s">
        <v>12</v>
      </c>
    </row>
    <row r="15" spans="1:15">
      <c r="A15" s="4" t="s">
        <v>22</v>
      </c>
      <c r="B15" s="4">
        <v>3</v>
      </c>
      <c r="C15" s="4">
        <v>2500</v>
      </c>
      <c r="D15" s="4">
        <f>B15*C15</f>
        <v>7500</v>
      </c>
      <c r="E15" t="s">
        <v>55</v>
      </c>
    </row>
    <row r="16" spans="1:15">
      <c r="A16" s="4" t="s">
        <v>21</v>
      </c>
      <c r="B16" s="4">
        <v>2</v>
      </c>
      <c r="C16" s="4">
        <v>2500</v>
      </c>
      <c r="D16" s="4">
        <f t="shared" ref="D16:D17" si="8">B16*C16</f>
        <v>5000</v>
      </c>
      <c r="E16" t="s">
        <v>54</v>
      </c>
    </row>
    <row r="17" spans="1:15">
      <c r="A17" s="4" t="s">
        <v>3</v>
      </c>
      <c r="B17" s="4">
        <v>3</v>
      </c>
      <c r="C17" s="4">
        <v>3500</v>
      </c>
      <c r="D17" s="4">
        <f t="shared" si="8"/>
        <v>10500</v>
      </c>
      <c r="E17" t="s">
        <v>56</v>
      </c>
    </row>
    <row r="18" spans="1:15">
      <c r="A18" s="4"/>
      <c r="B18" s="4"/>
      <c r="C18" s="4"/>
      <c r="D18" s="4"/>
    </row>
    <row r="19" spans="1:15">
      <c r="A19" s="4"/>
      <c r="B19" s="4"/>
      <c r="C19" s="5" t="s">
        <v>29</v>
      </c>
      <c r="D19" s="5">
        <f>SUM(D15:D17)</f>
        <v>23000</v>
      </c>
    </row>
    <row r="20" spans="1:15">
      <c r="A20" s="7"/>
      <c r="B20" s="7"/>
      <c r="C20" s="7"/>
      <c r="D20" s="7"/>
    </row>
    <row r="21" spans="1:15">
      <c r="A21" s="1" t="s">
        <v>20</v>
      </c>
    </row>
    <row r="22" spans="1:15">
      <c r="A22" s="3"/>
      <c r="B22" s="6" t="s">
        <v>26</v>
      </c>
      <c r="C22" s="6" t="s">
        <v>24</v>
      </c>
      <c r="D22" s="6" t="s">
        <v>12</v>
      </c>
    </row>
    <row r="23" spans="1:15">
      <c r="A23" s="4" t="s">
        <v>22</v>
      </c>
      <c r="B23" s="4">
        <v>2</v>
      </c>
      <c r="C23" s="4">
        <v>2000</v>
      </c>
      <c r="D23" s="4">
        <f>B23*C23</f>
        <v>4000</v>
      </c>
    </row>
    <row r="24" spans="1:15">
      <c r="A24" s="4" t="s">
        <v>21</v>
      </c>
      <c r="B24" s="4">
        <v>1</v>
      </c>
      <c r="C24" s="4">
        <v>2000</v>
      </c>
      <c r="D24" s="4">
        <f t="shared" ref="D24:D25" si="9">B24*C24</f>
        <v>2000</v>
      </c>
    </row>
    <row r="25" spans="1:15">
      <c r="A25" s="4" t="s">
        <v>3</v>
      </c>
      <c r="B25" s="4">
        <v>0</v>
      </c>
      <c r="C25" s="4">
        <v>2000</v>
      </c>
      <c r="D25" s="4">
        <f t="shared" si="9"/>
        <v>0</v>
      </c>
    </row>
    <row r="26" spans="1:15">
      <c r="A26" s="4"/>
      <c r="B26" s="4"/>
      <c r="C26" s="4"/>
      <c r="D26" s="4"/>
    </row>
    <row r="27" spans="1:15">
      <c r="A27" s="4"/>
      <c r="B27" s="4"/>
      <c r="C27" s="5" t="s">
        <v>29</v>
      </c>
      <c r="D27" s="5">
        <f>SUM(D23:D26)</f>
        <v>6000</v>
      </c>
    </row>
    <row r="29" spans="1:15">
      <c r="A29" s="1" t="s">
        <v>41</v>
      </c>
    </row>
    <row r="30" spans="1:15">
      <c r="A30" s="3" t="s">
        <v>17</v>
      </c>
      <c r="B30" s="6" t="s">
        <v>5</v>
      </c>
      <c r="C30" s="6" t="s">
        <v>6</v>
      </c>
      <c r="D30" s="6" t="s">
        <v>7</v>
      </c>
      <c r="E30" s="6" t="s">
        <v>8</v>
      </c>
      <c r="F30" s="6" t="s">
        <v>9</v>
      </c>
      <c r="G30" s="6" t="s">
        <v>13</v>
      </c>
      <c r="H30" s="6" t="s">
        <v>14</v>
      </c>
      <c r="I30" s="6" t="s">
        <v>15</v>
      </c>
      <c r="J30" s="6" t="s">
        <v>16</v>
      </c>
      <c r="K30" s="6" t="s">
        <v>10</v>
      </c>
      <c r="L30" s="6" t="s">
        <v>11</v>
      </c>
      <c r="M30" s="6" t="s">
        <v>12</v>
      </c>
      <c r="N30" s="10" t="s">
        <v>59</v>
      </c>
      <c r="O30" s="7"/>
    </row>
    <row r="31" spans="1:15">
      <c r="A31" s="4" t="s">
        <v>3</v>
      </c>
      <c r="B31" s="4" t="s">
        <v>36</v>
      </c>
      <c r="C31" s="4" t="s">
        <v>49</v>
      </c>
      <c r="D31" s="4">
        <v>1</v>
      </c>
      <c r="E31" s="4">
        <v>5</v>
      </c>
      <c r="F31" s="4">
        <f>D31*E31</f>
        <v>5</v>
      </c>
      <c r="G31" s="4">
        <v>120</v>
      </c>
      <c r="H31" s="4">
        <v>20</v>
      </c>
      <c r="I31" s="4">
        <f>(F31+0.5)*G31</f>
        <v>660</v>
      </c>
      <c r="J31" s="4">
        <f>((E31+0.5)*2)*H31</f>
        <v>220</v>
      </c>
      <c r="K31" s="4">
        <f>1000</f>
        <v>1000</v>
      </c>
      <c r="L31" s="4">
        <f>SUM(I31:K31)</f>
        <v>1880</v>
      </c>
      <c r="M31" s="4">
        <f>D31*L31</f>
        <v>1880</v>
      </c>
      <c r="N31" t="s">
        <v>57</v>
      </c>
    </row>
    <row r="32" spans="1:15">
      <c r="A32" s="4" t="s">
        <v>21</v>
      </c>
      <c r="B32" s="4"/>
      <c r="C32" s="4"/>
      <c r="D32" s="4">
        <v>1</v>
      </c>
      <c r="E32" s="4">
        <v>2</v>
      </c>
      <c r="F32" s="4">
        <f>D32*E32</f>
        <v>2</v>
      </c>
      <c r="G32" s="4">
        <v>120</v>
      </c>
      <c r="H32" s="4">
        <v>20</v>
      </c>
      <c r="I32" s="4">
        <f t="shared" ref="I32:I33" si="10">(F32+0.5)*G32</f>
        <v>300</v>
      </c>
      <c r="J32" s="4">
        <f>((E32+0.5)*2)*H32</f>
        <v>100</v>
      </c>
      <c r="K32" s="4">
        <v>400</v>
      </c>
      <c r="L32" s="4">
        <f>SUM(I32:K32)</f>
        <v>800</v>
      </c>
      <c r="M32" s="4">
        <f>D32*L32</f>
        <v>800</v>
      </c>
      <c r="N32" t="s">
        <v>37</v>
      </c>
    </row>
    <row r="33" spans="1:14">
      <c r="A33" s="4" t="s">
        <v>21</v>
      </c>
      <c r="B33" s="4"/>
      <c r="C33" s="4"/>
      <c r="D33" s="4">
        <v>0</v>
      </c>
      <c r="E33" s="4">
        <v>2</v>
      </c>
      <c r="F33" s="4">
        <f>D33*E33</f>
        <v>0</v>
      </c>
      <c r="G33" s="4">
        <v>120</v>
      </c>
      <c r="H33" s="4">
        <v>20</v>
      </c>
      <c r="I33" s="4">
        <f t="shared" si="10"/>
        <v>60</v>
      </c>
      <c r="J33" s="4">
        <f>((E33+0.5)*2)*H33</f>
        <v>100</v>
      </c>
      <c r="K33" s="4">
        <v>400</v>
      </c>
      <c r="L33" s="4">
        <f>SUM(I33:K33)</f>
        <v>560</v>
      </c>
      <c r="M33" s="4">
        <f>D33*L33</f>
        <v>0</v>
      </c>
      <c r="N33" t="s">
        <v>38</v>
      </c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>
        <f>SUM(M31:M34)</f>
        <v>2680</v>
      </c>
    </row>
    <row r="37" spans="1:14">
      <c r="A37" s="3" t="s">
        <v>42</v>
      </c>
      <c r="B37" s="9">
        <f>M11+D19+D27+M35</f>
        <v>82880</v>
      </c>
    </row>
    <row r="38" spans="1:14">
      <c r="A38" s="3" t="s">
        <v>60</v>
      </c>
      <c r="B38" s="9">
        <v>50000</v>
      </c>
    </row>
    <row r="39" spans="1:14">
      <c r="A39" s="5" t="s">
        <v>33</v>
      </c>
      <c r="B39" s="3">
        <f>SUM(B37:B38)</f>
        <v>132880</v>
      </c>
    </row>
    <row r="40" spans="1:14">
      <c r="A40" s="8" t="s">
        <v>43</v>
      </c>
      <c r="B40" s="9">
        <f>B39*0.15</f>
        <v>19932</v>
      </c>
    </row>
    <row r="41" spans="1:14">
      <c r="A41" s="4"/>
      <c r="B41" s="3">
        <f>SUM(B39:B40)</f>
        <v>152812</v>
      </c>
    </row>
    <row r="43" spans="1:14">
      <c r="A43" s="1" t="s">
        <v>58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DUKE</dc:creator>
  <cp:lastModifiedBy>Guy DUKE</cp:lastModifiedBy>
  <dcterms:created xsi:type="dcterms:W3CDTF">2018-02-21T15:30:37Z</dcterms:created>
  <dcterms:modified xsi:type="dcterms:W3CDTF">2018-04-03T17:22:13Z</dcterms:modified>
</cp:coreProperties>
</file>